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155" windowHeight="8445"/>
  </bookViews>
  <sheets>
    <sheet name="Пример расчета ABC" sheetId="1" r:id="rId1"/>
  </sheets>
  <calcPr calcId="145621"/>
</workbook>
</file>

<file path=xl/calcChain.xml><?xml version="1.0" encoding="utf-8"?>
<calcChain xmlns="http://schemas.openxmlformats.org/spreadsheetml/2006/main">
  <c r="D128" i="1" l="1"/>
  <c r="E128" i="1"/>
  <c r="C128" i="1"/>
  <c r="H63" i="1"/>
  <c r="H65" i="1"/>
  <c r="H67" i="1"/>
  <c r="H69" i="1"/>
  <c r="H71" i="1"/>
  <c r="G63" i="1"/>
  <c r="G64" i="1"/>
  <c r="H64" i="1" s="1"/>
  <c r="G65" i="1"/>
  <c r="G66" i="1"/>
  <c r="H66" i="1" s="1"/>
  <c r="G67" i="1"/>
  <c r="G68" i="1"/>
  <c r="H68" i="1" s="1"/>
  <c r="G69" i="1"/>
  <c r="G70" i="1"/>
  <c r="H70" i="1" s="1"/>
  <c r="G71" i="1"/>
  <c r="G62" i="1"/>
  <c r="H62" i="1" s="1"/>
  <c r="E126" i="1"/>
  <c r="D126" i="1"/>
  <c r="C126" i="1"/>
  <c r="D119" i="1"/>
  <c r="D113" i="1"/>
  <c r="D105" i="1"/>
  <c r="D99" i="1"/>
  <c r="D91" i="1"/>
  <c r="D85" i="1"/>
  <c r="D78" i="1"/>
  <c r="E78" i="1"/>
  <c r="C78" i="1"/>
  <c r="G45" i="1" l="1"/>
  <c r="K45" i="1"/>
  <c r="E47" i="1"/>
  <c r="I47" i="1"/>
  <c r="M47" i="1"/>
  <c r="E48" i="1"/>
  <c r="G48" i="1"/>
  <c r="H48" i="1"/>
  <c r="I48" i="1"/>
  <c r="K48" i="1"/>
  <c r="L48" i="1"/>
  <c r="M48" i="1"/>
  <c r="G49" i="1"/>
  <c r="K49" i="1"/>
  <c r="E51" i="1"/>
  <c r="I51" i="1"/>
  <c r="M51" i="1"/>
  <c r="E52" i="1"/>
  <c r="G52" i="1"/>
  <c r="H52" i="1"/>
  <c r="I52" i="1"/>
  <c r="K52" i="1"/>
  <c r="L52" i="1"/>
  <c r="M52" i="1"/>
  <c r="G53" i="1"/>
  <c r="K53" i="1"/>
  <c r="E55" i="1"/>
  <c r="I55" i="1"/>
  <c r="M55" i="1"/>
  <c r="E56" i="1"/>
  <c r="G56" i="1"/>
  <c r="H56" i="1"/>
  <c r="I56" i="1"/>
  <c r="K56" i="1"/>
  <c r="L56" i="1"/>
  <c r="M56" i="1"/>
  <c r="D48" i="1"/>
  <c r="D52" i="1"/>
  <c r="D56" i="1"/>
  <c r="C46" i="1"/>
  <c r="G46" i="1" s="1"/>
  <c r="C47" i="1"/>
  <c r="F47" i="1" s="1"/>
  <c r="C48" i="1"/>
  <c r="F48" i="1" s="1"/>
  <c r="C49" i="1"/>
  <c r="H49" i="1" s="1"/>
  <c r="C50" i="1"/>
  <c r="G50" i="1" s="1"/>
  <c r="C51" i="1"/>
  <c r="F51" i="1" s="1"/>
  <c r="C52" i="1"/>
  <c r="F52" i="1" s="1"/>
  <c r="C53" i="1"/>
  <c r="H53" i="1" s="1"/>
  <c r="C54" i="1"/>
  <c r="G54" i="1" s="1"/>
  <c r="C55" i="1"/>
  <c r="F55" i="1" s="1"/>
  <c r="C56" i="1"/>
  <c r="F56" i="1" s="1"/>
  <c r="C45" i="1"/>
  <c r="H45" i="1" s="1"/>
  <c r="M30" i="1"/>
  <c r="M31" i="1"/>
  <c r="M32" i="1"/>
  <c r="M33" i="1"/>
  <c r="M34" i="1"/>
  <c r="M35" i="1"/>
  <c r="M36" i="1"/>
  <c r="M37" i="1"/>
  <c r="M38" i="1"/>
  <c r="M39" i="1"/>
  <c r="M40" i="1"/>
  <c r="M29" i="1"/>
  <c r="C24" i="1"/>
  <c r="C7" i="1" s="1"/>
  <c r="E6" i="1"/>
  <c r="F6" i="1"/>
  <c r="G6" i="1"/>
  <c r="H6" i="1"/>
  <c r="D6" i="1"/>
  <c r="C6" i="1"/>
  <c r="G57" i="1" l="1"/>
  <c r="C65" i="1" s="1"/>
  <c r="F65" i="1" s="1"/>
  <c r="N56" i="1"/>
  <c r="J54" i="1"/>
  <c r="J50" i="1"/>
  <c r="J46" i="1"/>
  <c r="F46" i="1"/>
  <c r="C57" i="1"/>
  <c r="D55" i="1"/>
  <c r="N55" i="1" s="1"/>
  <c r="D51" i="1"/>
  <c r="N51" i="1" s="1"/>
  <c r="D47" i="1"/>
  <c r="L55" i="1"/>
  <c r="H55" i="1"/>
  <c r="M54" i="1"/>
  <c r="I54" i="1"/>
  <c r="E54" i="1"/>
  <c r="J53" i="1"/>
  <c r="F53" i="1"/>
  <c r="L51" i="1"/>
  <c r="H51" i="1"/>
  <c r="M50" i="1"/>
  <c r="I50" i="1"/>
  <c r="E50" i="1"/>
  <c r="J49" i="1"/>
  <c r="F49" i="1"/>
  <c r="L47" i="1"/>
  <c r="H47" i="1"/>
  <c r="M46" i="1"/>
  <c r="I46" i="1"/>
  <c r="E46" i="1"/>
  <c r="J45" i="1"/>
  <c r="F45" i="1"/>
  <c r="D54" i="1"/>
  <c r="D50" i="1"/>
  <c r="D46" i="1"/>
  <c r="J56" i="1"/>
  <c r="K55" i="1"/>
  <c r="G55" i="1"/>
  <c r="L54" i="1"/>
  <c r="H54" i="1"/>
  <c r="M53" i="1"/>
  <c r="I53" i="1"/>
  <c r="E53" i="1"/>
  <c r="J52" i="1"/>
  <c r="N52" i="1" s="1"/>
  <c r="K51" i="1"/>
  <c r="G51" i="1"/>
  <c r="L50" i="1"/>
  <c r="H50" i="1"/>
  <c r="M49" i="1"/>
  <c r="I49" i="1"/>
  <c r="E49" i="1"/>
  <c r="J48" i="1"/>
  <c r="N48" i="1" s="1"/>
  <c r="K47" i="1"/>
  <c r="G47" i="1"/>
  <c r="L46" i="1"/>
  <c r="H46" i="1"/>
  <c r="H57" i="1" s="1"/>
  <c r="C66" i="1" s="1"/>
  <c r="F66" i="1" s="1"/>
  <c r="M45" i="1"/>
  <c r="I45" i="1"/>
  <c r="E45" i="1"/>
  <c r="F54" i="1"/>
  <c r="F50" i="1"/>
  <c r="N50" i="1" s="1"/>
  <c r="D45" i="1"/>
  <c r="D53" i="1"/>
  <c r="D49" i="1"/>
  <c r="J55" i="1"/>
  <c r="K54" i="1"/>
  <c r="L53" i="1"/>
  <c r="J51" i="1"/>
  <c r="K50" i="1"/>
  <c r="L49" i="1"/>
  <c r="J47" i="1"/>
  <c r="K46" i="1"/>
  <c r="K57" i="1" s="1"/>
  <c r="C69" i="1" s="1"/>
  <c r="F69" i="1" s="1"/>
  <c r="L45" i="1"/>
  <c r="C103" i="1" l="1"/>
  <c r="E103" i="1" s="1"/>
  <c r="C117" i="1"/>
  <c r="E117" i="1" s="1"/>
  <c r="C89" i="1"/>
  <c r="E89" i="1" s="1"/>
  <c r="C100" i="1"/>
  <c r="E100" i="1" s="1"/>
  <c r="C114" i="1"/>
  <c r="E114" i="1" s="1"/>
  <c r="C86" i="1"/>
  <c r="E86" i="1" s="1"/>
  <c r="N49" i="1"/>
  <c r="F57" i="1"/>
  <c r="C64" i="1" s="1"/>
  <c r="F64" i="1" s="1"/>
  <c r="N54" i="1"/>
  <c r="N45" i="1"/>
  <c r="N53" i="1"/>
  <c r="J57" i="1"/>
  <c r="C68" i="1" s="1"/>
  <c r="F68" i="1" s="1"/>
  <c r="E57" i="1"/>
  <c r="C63" i="1" s="1"/>
  <c r="F63" i="1" s="1"/>
  <c r="I57" i="1"/>
  <c r="C67" i="1" s="1"/>
  <c r="F67" i="1" s="1"/>
  <c r="D57" i="1"/>
  <c r="C62" i="1" s="1"/>
  <c r="N47" i="1"/>
  <c r="C113" i="1"/>
  <c r="E113" i="1" s="1"/>
  <c r="C85" i="1"/>
  <c r="E85" i="1" s="1"/>
  <c r="C99" i="1"/>
  <c r="E99" i="1" s="1"/>
  <c r="L57" i="1"/>
  <c r="C70" i="1" s="1"/>
  <c r="F70" i="1" s="1"/>
  <c r="N46" i="1"/>
  <c r="M57" i="1"/>
  <c r="C71" i="1" s="1"/>
  <c r="F71" i="1" s="1"/>
  <c r="F62" i="1" l="1"/>
  <c r="C72" i="1"/>
  <c r="C119" i="1"/>
  <c r="E119" i="1" s="1"/>
  <c r="C105" i="1"/>
  <c r="E105" i="1" s="1"/>
  <c r="C91" i="1"/>
  <c r="E91" i="1" s="1"/>
  <c r="C87" i="1"/>
  <c r="E87" i="1" s="1"/>
  <c r="C101" i="1"/>
  <c r="E101" i="1" s="1"/>
  <c r="C115" i="1"/>
  <c r="E115" i="1" s="1"/>
  <c r="N57" i="1"/>
  <c r="C111" i="1"/>
  <c r="E111" i="1" s="1"/>
  <c r="C97" i="1"/>
  <c r="E97" i="1" s="1"/>
  <c r="C83" i="1"/>
  <c r="E83" i="1" s="1"/>
  <c r="C104" i="1"/>
  <c r="E104" i="1" s="1"/>
  <c r="C118" i="1"/>
  <c r="E118" i="1" s="1"/>
  <c r="C90" i="1"/>
  <c r="E90" i="1" s="1"/>
  <c r="C116" i="1"/>
  <c r="E116" i="1" s="1"/>
  <c r="C88" i="1"/>
  <c r="E88" i="1" s="1"/>
  <c r="C102" i="1"/>
  <c r="E102" i="1" s="1"/>
  <c r="C112" i="1"/>
  <c r="E112" i="1" s="1"/>
  <c r="C84" i="1"/>
  <c r="E84" i="1" s="1"/>
  <c r="C98" i="1"/>
  <c r="E98" i="1" s="1"/>
  <c r="C110" i="1" l="1"/>
  <c r="E110" i="1" s="1"/>
  <c r="E120" i="1" s="1"/>
  <c r="E127" i="1" s="1"/>
  <c r="C82" i="1"/>
  <c r="E82" i="1" s="1"/>
  <c r="E92" i="1" s="1"/>
  <c r="C127" i="1" s="1"/>
  <c r="C96" i="1"/>
  <c r="E96" i="1" s="1"/>
  <c r="E106" i="1" s="1"/>
  <c r="D127" i="1" s="1"/>
</calcChain>
</file>

<file path=xl/sharedStrings.xml><?xml version="1.0" encoding="utf-8"?>
<sst xmlns="http://schemas.openxmlformats.org/spreadsheetml/2006/main" count="167" uniqueCount="67">
  <si>
    <t>Продажи</t>
  </si>
  <si>
    <t>Себестоимость реализованной продукции</t>
  </si>
  <si>
    <t>Валовая прибыль</t>
  </si>
  <si>
    <t>Операционные расходы</t>
  </si>
  <si>
    <t>Операционный доход</t>
  </si>
  <si>
    <t>Итого "Операционные расходы"</t>
  </si>
  <si>
    <t>Заработная плата сотрудников отдела продаж</t>
  </si>
  <si>
    <t>Заработная плата административного персонала</t>
  </si>
  <si>
    <t>Заработная плата работников склада</t>
  </si>
  <si>
    <t>Печатные материалы и канцелярские принадлежности</t>
  </si>
  <si>
    <t>Затраты на доставку</t>
  </si>
  <si>
    <t>Коммунальные услуги и топливо</t>
  </si>
  <si>
    <t>Техническое обслуживание</t>
  </si>
  <si>
    <t>Налоги и страхование</t>
  </si>
  <si>
    <t>Лизинг транспортных средств</t>
  </si>
  <si>
    <t>Амортизация оргтехники</t>
  </si>
  <si>
    <t>Амортизация зданий</t>
  </si>
  <si>
    <t>Другие затраты</t>
  </si>
  <si>
    <t>Виды деятельности</t>
  </si>
  <si>
    <t>Тип затрат</t>
  </si>
  <si>
    <t>Звонки по продажам</t>
  </si>
  <si>
    <t>Переговоры по контракту</t>
  </si>
  <si>
    <t>Обработка заказов</t>
  </si>
  <si>
    <t>Складская деятельность</t>
  </si>
  <si>
    <t>Комплектация заказа</t>
  </si>
  <si>
    <t>Поиск новых клиентов</t>
  </si>
  <si>
    <t>Доставка</t>
  </si>
  <si>
    <t>Обучение клиентов</t>
  </si>
  <si>
    <t>Послепродажная поддержка</t>
  </si>
  <si>
    <t>Другое</t>
  </si>
  <si>
    <t>Итого</t>
  </si>
  <si>
    <t>База для распределения</t>
  </si>
  <si>
    <t>ИТОГО</t>
  </si>
  <si>
    <t>Шаг 4 - Распределение затрат по видам деятельности</t>
  </si>
  <si>
    <t>Шаг 3 - Матрица для распределения затрат по видам деятельности</t>
  </si>
  <si>
    <t>Вид деятельности</t>
  </si>
  <si>
    <t>Затраты на деятельности</t>
  </si>
  <si>
    <t>Драйвер для распределения</t>
  </si>
  <si>
    <t>Количество драйвера</t>
  </si>
  <si>
    <t>Ставка на единицу драйвера</t>
  </si>
  <si>
    <t># звонков по продажам</t>
  </si>
  <si>
    <t>Часов на переговоры</t>
  </si>
  <si>
    <t># заказов</t>
  </si>
  <si>
    <t>Себестоимость проданных товаров</t>
  </si>
  <si>
    <t># позиций в заказе</t>
  </si>
  <si>
    <t># новых клиентов</t>
  </si>
  <si>
    <t>Доставлено кг</t>
  </si>
  <si>
    <t>Кол-во часов обучения</t>
  </si>
  <si>
    <t>Кол-во часов службы поддержки</t>
  </si>
  <si>
    <t>Продажи в рублях</t>
  </si>
  <si>
    <t>Шаг 5 - Расчет стоимости единицы драйвера</t>
  </si>
  <si>
    <t>Драйвер</t>
  </si>
  <si>
    <t>Ставка драйвера</t>
  </si>
  <si>
    <t>Перенесенные затраты</t>
  </si>
  <si>
    <t>Количество драйвера (Всего)</t>
  </si>
  <si>
    <t>Проверка</t>
  </si>
  <si>
    <t>Сумма распределений</t>
  </si>
  <si>
    <t>Клиент 1</t>
  </si>
  <si>
    <t>Клиент 2</t>
  </si>
  <si>
    <t>Клиент 3</t>
  </si>
  <si>
    <t>Шаг 7 - Расчет перенесенных затрат на Клиента 1</t>
  </si>
  <si>
    <t>Шаг 8 - Расчет перенесенных затрат на Клиента 2</t>
  </si>
  <si>
    <t>Шаг 9 - Расчет перенесенных затрат на Клиента 3</t>
  </si>
  <si>
    <t>Шаг 6 - Детализация продаж по клиентам</t>
  </si>
  <si>
    <t>Шаг 10 - Анализ рентабельности клиентов</t>
  </si>
  <si>
    <t>Шаг 2 - Детализация расходов</t>
  </si>
  <si>
    <t>Шаг 1 - Доходы и расходы по группе компаний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</si>
</sst>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[$₽-419]_-;\-* #,##0.00\ [$₽-419]_-;_-* &quot;-&quot;??\ [$₽-419]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2" borderId="3" xfId="0" applyFill="1" applyBorder="1"/>
    <xf numFmtId="0" fontId="0" fillId="0" borderId="3" xfId="0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44" fontId="0" fillId="0" borderId="3" xfId="1" applyFon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0" fontId="2" fillId="4" borderId="3" xfId="0" applyFont="1" applyFill="1" applyBorder="1"/>
    <xf numFmtId="44" fontId="0" fillId="4" borderId="3" xfId="0" applyNumberFormat="1" applyFill="1" applyBorder="1" applyAlignment="1">
      <alignment horizontal="right"/>
    </xf>
    <xf numFmtId="9" fontId="0" fillId="0" borderId="3" xfId="0" applyNumberFormat="1" applyBorder="1"/>
    <xf numFmtId="0" fontId="2" fillId="2" borderId="3" xfId="0" applyFont="1" applyFill="1" applyBorder="1"/>
    <xf numFmtId="9" fontId="0" fillId="0" borderId="3" xfId="2" applyFont="1" applyBorder="1"/>
    <xf numFmtId="0" fontId="2" fillId="3" borderId="3" xfId="0" applyFont="1" applyFill="1" applyBorder="1"/>
    <xf numFmtId="166" fontId="0" fillId="0" borderId="3" xfId="2" applyNumberFormat="1" applyFont="1" applyBorder="1"/>
    <xf numFmtId="44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/>
    <xf numFmtId="44" fontId="0" fillId="5" borderId="3" xfId="2" applyNumberFormat="1" applyFont="1" applyFill="1" applyBorder="1"/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right"/>
    </xf>
    <xf numFmtId="0" fontId="0" fillId="0" borderId="3" xfId="0" applyBorder="1"/>
    <xf numFmtId="166" fontId="0" fillId="0" borderId="3" xfId="0" applyNumberFormat="1" applyBorder="1"/>
    <xf numFmtId="44" fontId="0" fillId="0" borderId="3" xfId="1" applyFont="1" applyBorder="1"/>
    <xf numFmtId="44" fontId="0" fillId="0" borderId="3" xfId="0" applyNumberFormat="1" applyBorder="1"/>
    <xf numFmtId="0" fontId="2" fillId="6" borderId="3" xfId="0" applyFont="1" applyFill="1" applyBorder="1"/>
    <xf numFmtId="0" fontId="0" fillId="6" borderId="3" xfId="0" applyFill="1" applyBorder="1" applyAlignment="1">
      <alignment horizontal="right"/>
    </xf>
    <xf numFmtId="44" fontId="2" fillId="6" borderId="3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</cellXfs>
  <cellStyles count="7">
    <cellStyle name="Денежный" xfId="1" builtinId="4"/>
    <cellStyle name="Денежный 2" xfId="5"/>
    <cellStyle name="Обычный" xfId="0" builtinId="0"/>
    <cellStyle name="Обычный 2" xfId="3"/>
    <cellStyle name="Процентный" xfId="2" builtinId="5"/>
    <cellStyle name="Процентный 2" xfId="6"/>
    <cellStyle name="Финансовый 2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8"/>
  <sheetViews>
    <sheetView tabSelected="1" workbookViewId="0">
      <selection activeCell="D15" sqref="D15"/>
    </sheetView>
  </sheetViews>
  <sheetFormatPr defaultRowHeight="15" x14ac:dyDescent="0.25"/>
  <cols>
    <col min="1" max="1" width="1" customWidth="1"/>
    <col min="2" max="2" width="53.7109375" bestFit="1" customWidth="1"/>
    <col min="3" max="3" width="24.5703125" style="1" bestFit="1" customWidth="1"/>
    <col min="4" max="4" width="34.140625" style="1" bestFit="1" customWidth="1"/>
    <col min="5" max="5" width="28.28515625" style="1" bestFit="1" customWidth="1"/>
    <col min="6" max="6" width="27.85546875" style="1" bestFit="1" customWidth="1"/>
    <col min="7" max="7" width="23.85546875" style="1" bestFit="1" customWidth="1"/>
    <col min="8" max="8" width="22.140625" style="1" bestFit="1" customWidth="1"/>
    <col min="9" max="9" width="22.140625" bestFit="1" customWidth="1"/>
    <col min="10" max="10" width="19.42578125" bestFit="1" customWidth="1"/>
    <col min="11" max="12" width="28.7109375" bestFit="1" customWidth="1"/>
    <col min="13" max="13" width="12" customWidth="1"/>
    <col min="14" max="14" width="13.140625" bestFit="1" customWidth="1"/>
  </cols>
  <sheetData>
    <row r="1" spans="2:10" ht="6.75" customHeight="1" x14ac:dyDescent="0.25"/>
    <row r="2" spans="2:10" ht="21" customHeight="1" x14ac:dyDescent="0.25">
      <c r="B2" s="33" t="s">
        <v>66</v>
      </c>
      <c r="C2" s="33"/>
      <c r="D2" s="33"/>
      <c r="E2" s="33"/>
      <c r="F2" s="33"/>
      <c r="G2" s="33"/>
      <c r="H2" s="33"/>
    </row>
    <row r="3" spans="2:10" x14ac:dyDescent="0.25">
      <c r="B3" s="2"/>
      <c r="C3" s="8">
        <v>2015</v>
      </c>
      <c r="D3" s="8">
        <v>2014</v>
      </c>
      <c r="E3" s="8">
        <v>1013</v>
      </c>
      <c r="F3" s="8">
        <v>1012</v>
      </c>
      <c r="G3" s="8">
        <v>1011</v>
      </c>
      <c r="H3" s="8">
        <v>2010</v>
      </c>
    </row>
    <row r="4" spans="2:10" x14ac:dyDescent="0.25">
      <c r="B4" s="7" t="s">
        <v>0</v>
      </c>
      <c r="C4" s="5">
        <v>2100000</v>
      </c>
      <c r="D4" s="5">
        <v>1980000</v>
      </c>
      <c r="E4" s="5">
        <v>1920000</v>
      </c>
      <c r="F4" s="5">
        <v>1687500</v>
      </c>
      <c r="G4" s="5">
        <v>1560000</v>
      </c>
      <c r="H4" s="5">
        <v>1455000</v>
      </c>
      <c r="J4" s="6"/>
    </row>
    <row r="5" spans="2:10" x14ac:dyDescent="0.25">
      <c r="B5" s="7" t="s">
        <v>1</v>
      </c>
      <c r="C5" s="5">
        <v>1400000</v>
      </c>
      <c r="D5" s="5">
        <v>1320000</v>
      </c>
      <c r="E5" s="5">
        <v>1280000</v>
      </c>
      <c r="F5" s="5">
        <v>1125000</v>
      </c>
      <c r="G5" s="5">
        <v>1040000</v>
      </c>
      <c r="H5" s="5">
        <v>970000</v>
      </c>
      <c r="J5" s="6"/>
    </row>
    <row r="6" spans="2:10" x14ac:dyDescent="0.25">
      <c r="B6" s="7" t="s">
        <v>2</v>
      </c>
      <c r="C6" s="5">
        <f>C4-C5</f>
        <v>700000</v>
      </c>
      <c r="D6" s="5">
        <f>D4-D5</f>
        <v>660000</v>
      </c>
      <c r="E6" s="5">
        <f t="shared" ref="E6:H6" si="0">E4-E5</f>
        <v>640000</v>
      </c>
      <c r="F6" s="5">
        <f t="shared" si="0"/>
        <v>562500</v>
      </c>
      <c r="G6" s="5">
        <f t="shared" si="0"/>
        <v>520000</v>
      </c>
      <c r="H6" s="5">
        <f t="shared" si="0"/>
        <v>485000</v>
      </c>
      <c r="J6" s="6"/>
    </row>
    <row r="7" spans="2:10" x14ac:dyDescent="0.25">
      <c r="B7" s="7" t="s">
        <v>3</v>
      </c>
      <c r="C7" s="5">
        <f>C24</f>
        <v>814000</v>
      </c>
      <c r="D7" s="5">
        <v>680000</v>
      </c>
      <c r="E7" s="5">
        <v>600000</v>
      </c>
      <c r="F7" s="5">
        <v>490000</v>
      </c>
      <c r="G7" s="5">
        <v>410000</v>
      </c>
      <c r="H7" s="5">
        <v>380000</v>
      </c>
      <c r="J7" s="6"/>
    </row>
    <row r="8" spans="2:10" x14ac:dyDescent="0.25">
      <c r="B8" s="7" t="s">
        <v>4</v>
      </c>
      <c r="C8" s="5">
        <v>-114000</v>
      </c>
      <c r="D8" s="5">
        <v>-20000</v>
      </c>
      <c r="E8" s="5">
        <v>40000</v>
      </c>
      <c r="F8" s="5">
        <v>72500</v>
      </c>
      <c r="G8" s="5">
        <v>110000</v>
      </c>
      <c r="H8" s="5">
        <v>105000</v>
      </c>
      <c r="J8" s="6"/>
    </row>
    <row r="10" spans="2:10" ht="15.75" x14ac:dyDescent="0.25">
      <c r="B10" s="33" t="s">
        <v>65</v>
      </c>
      <c r="C10" s="33"/>
      <c r="D10"/>
      <c r="E10"/>
      <c r="F10"/>
      <c r="G10"/>
      <c r="H10"/>
    </row>
    <row r="11" spans="2:10" x14ac:dyDescent="0.25">
      <c r="B11" s="2"/>
      <c r="C11" s="8">
        <v>2015</v>
      </c>
    </row>
    <row r="12" spans="2:10" x14ac:dyDescent="0.25">
      <c r="B12" s="7" t="s">
        <v>6</v>
      </c>
      <c r="C12" s="9">
        <v>480000</v>
      </c>
    </row>
    <row r="13" spans="2:10" x14ac:dyDescent="0.25">
      <c r="B13" s="7" t="s">
        <v>7</v>
      </c>
      <c r="C13" s="9">
        <v>125000</v>
      </c>
    </row>
    <row r="14" spans="2:10" x14ac:dyDescent="0.25">
      <c r="B14" s="7" t="s">
        <v>8</v>
      </c>
      <c r="C14" s="9">
        <v>72000</v>
      </c>
    </row>
    <row r="15" spans="2:10" x14ac:dyDescent="0.25">
      <c r="B15" s="7" t="s">
        <v>9</v>
      </c>
      <c r="C15" s="9">
        <v>12000</v>
      </c>
    </row>
    <row r="16" spans="2:10" x14ac:dyDescent="0.25">
      <c r="B16" s="7" t="s">
        <v>10</v>
      </c>
      <c r="C16" s="9">
        <v>28000</v>
      </c>
    </row>
    <row r="17" spans="2:13" x14ac:dyDescent="0.25">
      <c r="B17" s="7" t="s">
        <v>11</v>
      </c>
      <c r="C17" s="9">
        <v>18000</v>
      </c>
    </row>
    <row r="18" spans="2:13" x14ac:dyDescent="0.25">
      <c r="B18" s="7" t="s">
        <v>12</v>
      </c>
      <c r="C18" s="9">
        <v>12000</v>
      </c>
    </row>
    <row r="19" spans="2:13" x14ac:dyDescent="0.25">
      <c r="B19" s="7" t="s">
        <v>13</v>
      </c>
      <c r="C19" s="9">
        <v>8000</v>
      </c>
    </row>
    <row r="20" spans="2:13" x14ac:dyDescent="0.25">
      <c r="B20" s="7" t="s">
        <v>14</v>
      </c>
      <c r="C20" s="9">
        <v>22000</v>
      </c>
    </row>
    <row r="21" spans="2:13" x14ac:dyDescent="0.25">
      <c r="B21" s="7" t="s">
        <v>15</v>
      </c>
      <c r="C21" s="9">
        <v>7000</v>
      </c>
    </row>
    <row r="22" spans="2:13" x14ac:dyDescent="0.25">
      <c r="B22" s="7" t="s">
        <v>16</v>
      </c>
      <c r="C22" s="9">
        <v>24000</v>
      </c>
    </row>
    <row r="23" spans="2:13" x14ac:dyDescent="0.25">
      <c r="B23" s="7" t="s">
        <v>17</v>
      </c>
      <c r="C23" s="9">
        <v>6000</v>
      </c>
    </row>
    <row r="24" spans="2:13" x14ac:dyDescent="0.25">
      <c r="B24" s="11" t="s">
        <v>5</v>
      </c>
      <c r="C24" s="12">
        <f>SUM(C12:C23)</f>
        <v>814000</v>
      </c>
    </row>
    <row r="26" spans="2:13" ht="15.75" x14ac:dyDescent="0.25">
      <c r="B26" s="30" t="s">
        <v>34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ht="15.75" x14ac:dyDescent="0.25">
      <c r="B27" s="34" t="s">
        <v>18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3" x14ac:dyDescent="0.25">
      <c r="B28" s="16" t="s">
        <v>19</v>
      </c>
      <c r="C28" s="14" t="s">
        <v>20</v>
      </c>
      <c r="D28" s="14" t="s">
        <v>21</v>
      </c>
      <c r="E28" s="14" t="s">
        <v>22</v>
      </c>
      <c r="F28" s="14" t="s">
        <v>23</v>
      </c>
      <c r="G28" s="14" t="s">
        <v>24</v>
      </c>
      <c r="H28" s="14" t="s">
        <v>25</v>
      </c>
      <c r="I28" s="14" t="s">
        <v>26</v>
      </c>
      <c r="J28" s="14" t="s">
        <v>27</v>
      </c>
      <c r="K28" s="14" t="s">
        <v>28</v>
      </c>
      <c r="L28" s="14" t="s">
        <v>29</v>
      </c>
      <c r="M28" s="14" t="s">
        <v>30</v>
      </c>
    </row>
    <row r="29" spans="2:13" x14ac:dyDescent="0.25">
      <c r="B29" s="14" t="s">
        <v>6</v>
      </c>
      <c r="C29" s="15">
        <v>0.6</v>
      </c>
      <c r="D29" s="15">
        <v>0.05</v>
      </c>
      <c r="E29" s="15"/>
      <c r="F29" s="15"/>
      <c r="G29" s="15"/>
      <c r="H29" s="15">
        <v>0.1</v>
      </c>
      <c r="I29" s="15"/>
      <c r="J29" s="15">
        <v>0.05</v>
      </c>
      <c r="K29" s="15">
        <v>0.2</v>
      </c>
      <c r="L29" s="15"/>
      <c r="M29" s="13">
        <f>SUM(C29:L29)</f>
        <v>1</v>
      </c>
    </row>
    <row r="30" spans="2:13" x14ac:dyDescent="0.25">
      <c r="B30" s="14" t="s">
        <v>7</v>
      </c>
      <c r="C30" s="15"/>
      <c r="D30" s="15">
        <v>0.15</v>
      </c>
      <c r="E30" s="15">
        <v>0.5</v>
      </c>
      <c r="F30" s="15"/>
      <c r="G30" s="15"/>
      <c r="H30" s="15">
        <v>0.1</v>
      </c>
      <c r="I30" s="15"/>
      <c r="J30" s="15">
        <v>0.1</v>
      </c>
      <c r="K30" s="15">
        <v>0.05</v>
      </c>
      <c r="L30" s="15">
        <v>0.1</v>
      </c>
      <c r="M30" s="13">
        <f t="shared" ref="M30:M40" si="1">SUM(C30:L30)</f>
        <v>1</v>
      </c>
    </row>
    <row r="31" spans="2:13" x14ac:dyDescent="0.25">
      <c r="B31" s="14" t="s">
        <v>8</v>
      </c>
      <c r="C31" s="15"/>
      <c r="D31" s="15"/>
      <c r="E31" s="15">
        <v>0.05</v>
      </c>
      <c r="F31" s="15">
        <v>0.45</v>
      </c>
      <c r="G31" s="15">
        <v>0.45</v>
      </c>
      <c r="H31" s="15"/>
      <c r="I31" s="15"/>
      <c r="J31" s="15"/>
      <c r="K31" s="15"/>
      <c r="L31" s="15">
        <v>0.05</v>
      </c>
      <c r="M31" s="13">
        <f t="shared" si="1"/>
        <v>1</v>
      </c>
    </row>
    <row r="32" spans="2:13" x14ac:dyDescent="0.25">
      <c r="B32" s="14" t="s">
        <v>9</v>
      </c>
      <c r="C32" s="15">
        <v>0.25</v>
      </c>
      <c r="D32" s="15">
        <v>0.05</v>
      </c>
      <c r="E32" s="15">
        <v>0.05</v>
      </c>
      <c r="F32" s="15"/>
      <c r="G32" s="15"/>
      <c r="H32" s="15">
        <v>0.05</v>
      </c>
      <c r="I32" s="15"/>
      <c r="J32" s="15">
        <v>0.15</v>
      </c>
      <c r="K32" s="15">
        <v>0.2</v>
      </c>
      <c r="L32" s="15">
        <v>0.25</v>
      </c>
      <c r="M32" s="13">
        <f t="shared" si="1"/>
        <v>1</v>
      </c>
    </row>
    <row r="33" spans="2:14" x14ac:dyDescent="0.25">
      <c r="B33" s="14" t="s">
        <v>10</v>
      </c>
      <c r="C33" s="15"/>
      <c r="D33" s="15"/>
      <c r="E33" s="15"/>
      <c r="F33" s="15"/>
      <c r="G33" s="15"/>
      <c r="H33" s="15"/>
      <c r="I33" s="15">
        <v>1</v>
      </c>
      <c r="J33" s="15"/>
      <c r="K33" s="15"/>
      <c r="L33" s="15"/>
      <c r="M33" s="13">
        <f t="shared" si="1"/>
        <v>1</v>
      </c>
    </row>
    <row r="34" spans="2:14" x14ac:dyDescent="0.25">
      <c r="B34" s="14" t="s">
        <v>11</v>
      </c>
      <c r="C34" s="15">
        <v>0.2</v>
      </c>
      <c r="D34" s="15">
        <v>0.05</v>
      </c>
      <c r="E34" s="15"/>
      <c r="F34" s="15">
        <v>0.25</v>
      </c>
      <c r="G34" s="15"/>
      <c r="H34" s="15">
        <v>0.05</v>
      </c>
      <c r="I34" s="15">
        <v>0.15</v>
      </c>
      <c r="J34" s="15">
        <v>0.05</v>
      </c>
      <c r="K34" s="15">
        <v>0.1</v>
      </c>
      <c r="L34" s="15">
        <v>0.15</v>
      </c>
      <c r="M34" s="13">
        <f t="shared" si="1"/>
        <v>1</v>
      </c>
    </row>
    <row r="35" spans="2:14" x14ac:dyDescent="0.25">
      <c r="B35" s="14" t="s">
        <v>12</v>
      </c>
      <c r="C35" s="15"/>
      <c r="D35" s="15"/>
      <c r="E35" s="15"/>
      <c r="F35" s="15">
        <v>0.7</v>
      </c>
      <c r="G35" s="15"/>
      <c r="H35" s="15"/>
      <c r="I35" s="15"/>
      <c r="J35" s="15"/>
      <c r="K35" s="15"/>
      <c r="L35" s="15">
        <v>0.3</v>
      </c>
      <c r="M35" s="13">
        <f t="shared" si="1"/>
        <v>1</v>
      </c>
    </row>
    <row r="36" spans="2:14" x14ac:dyDescent="0.25">
      <c r="B36" s="14" t="s">
        <v>13</v>
      </c>
      <c r="C36" s="15">
        <v>0.1</v>
      </c>
      <c r="D36" s="15"/>
      <c r="E36" s="15"/>
      <c r="F36" s="15">
        <v>0.6</v>
      </c>
      <c r="G36" s="15"/>
      <c r="H36" s="15"/>
      <c r="I36" s="15">
        <v>0.05</v>
      </c>
      <c r="J36" s="15"/>
      <c r="K36" s="15"/>
      <c r="L36" s="15">
        <v>0.25</v>
      </c>
      <c r="M36" s="13">
        <f t="shared" si="1"/>
        <v>1</v>
      </c>
    </row>
    <row r="37" spans="2:14" x14ac:dyDescent="0.25">
      <c r="B37" s="14" t="s">
        <v>14</v>
      </c>
      <c r="C37" s="15">
        <v>0.6</v>
      </c>
      <c r="D37" s="15">
        <v>0.05</v>
      </c>
      <c r="E37" s="15"/>
      <c r="F37" s="15">
        <v>0.05</v>
      </c>
      <c r="G37" s="15"/>
      <c r="H37" s="15"/>
      <c r="I37" s="15">
        <v>0.1</v>
      </c>
      <c r="J37" s="15">
        <v>0.05</v>
      </c>
      <c r="K37" s="15">
        <v>0.15</v>
      </c>
      <c r="L37" s="15"/>
      <c r="M37" s="13">
        <f t="shared" si="1"/>
        <v>1</v>
      </c>
    </row>
    <row r="38" spans="2:14" x14ac:dyDescent="0.25">
      <c r="B38" s="14" t="s">
        <v>15</v>
      </c>
      <c r="C38" s="15">
        <v>0.1</v>
      </c>
      <c r="D38" s="15">
        <v>0.05</v>
      </c>
      <c r="E38" s="15">
        <v>0.3</v>
      </c>
      <c r="F38" s="15">
        <v>0.15</v>
      </c>
      <c r="G38" s="15"/>
      <c r="H38" s="15"/>
      <c r="I38" s="15"/>
      <c r="J38" s="15">
        <v>0.05</v>
      </c>
      <c r="K38" s="15">
        <v>0.05</v>
      </c>
      <c r="L38" s="15">
        <v>0.3</v>
      </c>
      <c r="M38" s="13">
        <f t="shared" si="1"/>
        <v>1</v>
      </c>
    </row>
    <row r="39" spans="2:14" x14ac:dyDescent="0.25">
      <c r="B39" s="14" t="s">
        <v>16</v>
      </c>
      <c r="C39" s="15"/>
      <c r="D39" s="15"/>
      <c r="E39" s="15"/>
      <c r="F39" s="15">
        <v>0.75</v>
      </c>
      <c r="G39" s="15"/>
      <c r="H39" s="15"/>
      <c r="I39" s="15"/>
      <c r="J39" s="15"/>
      <c r="K39" s="15"/>
      <c r="L39" s="15">
        <v>0.25</v>
      </c>
      <c r="M39" s="13">
        <f t="shared" si="1"/>
        <v>1</v>
      </c>
    </row>
    <row r="40" spans="2:14" x14ac:dyDescent="0.25">
      <c r="B40" s="14" t="s">
        <v>17</v>
      </c>
      <c r="C40" s="15"/>
      <c r="D40" s="15"/>
      <c r="E40" s="15"/>
      <c r="F40" s="15"/>
      <c r="G40" s="15"/>
      <c r="H40" s="15"/>
      <c r="I40" s="15"/>
      <c r="J40" s="15"/>
      <c r="K40" s="15"/>
      <c r="L40" s="15">
        <v>1</v>
      </c>
      <c r="M40" s="13">
        <f t="shared" si="1"/>
        <v>1</v>
      </c>
    </row>
    <row r="42" spans="2:14" ht="15.75" x14ac:dyDescent="0.25">
      <c r="B42" s="30" t="s">
        <v>33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4" ht="15.75" x14ac:dyDescent="0.25">
      <c r="B43" s="31" t="s">
        <v>18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2:14" x14ac:dyDescent="0.25">
      <c r="B44" s="16" t="s">
        <v>19</v>
      </c>
      <c r="C44" s="14" t="s">
        <v>31</v>
      </c>
      <c r="D44" s="14" t="s">
        <v>20</v>
      </c>
      <c r="E44" s="14" t="s">
        <v>21</v>
      </c>
      <c r="F44" s="14" t="s">
        <v>22</v>
      </c>
      <c r="G44" s="14" t="s">
        <v>23</v>
      </c>
      <c r="H44" s="14" t="s">
        <v>24</v>
      </c>
      <c r="I44" s="14" t="s">
        <v>25</v>
      </c>
      <c r="J44" s="14" t="s">
        <v>26</v>
      </c>
      <c r="K44" s="14" t="s">
        <v>27</v>
      </c>
      <c r="L44" s="14" t="s">
        <v>28</v>
      </c>
      <c r="M44" s="14" t="s">
        <v>29</v>
      </c>
      <c r="N44" s="14" t="s">
        <v>30</v>
      </c>
    </row>
    <row r="45" spans="2:14" x14ac:dyDescent="0.25">
      <c r="B45" s="14" t="s">
        <v>6</v>
      </c>
      <c r="C45" s="20">
        <f>C12</f>
        <v>480000</v>
      </c>
      <c r="D45" s="17">
        <f>$C45*C29</f>
        <v>288000</v>
      </c>
      <c r="E45" s="17">
        <f t="shared" ref="E45:M45" si="2">$C45*D29</f>
        <v>24000</v>
      </c>
      <c r="F45" s="17">
        <f t="shared" si="2"/>
        <v>0</v>
      </c>
      <c r="G45" s="17">
        <f t="shared" si="2"/>
        <v>0</v>
      </c>
      <c r="H45" s="17">
        <f t="shared" si="2"/>
        <v>0</v>
      </c>
      <c r="I45" s="17">
        <f t="shared" si="2"/>
        <v>48000</v>
      </c>
      <c r="J45" s="17">
        <f t="shared" si="2"/>
        <v>0</v>
      </c>
      <c r="K45" s="17">
        <f t="shared" si="2"/>
        <v>24000</v>
      </c>
      <c r="L45" s="17">
        <f t="shared" si="2"/>
        <v>96000</v>
      </c>
      <c r="M45" s="17">
        <f t="shared" si="2"/>
        <v>0</v>
      </c>
      <c r="N45" s="19">
        <f>SUM(D45:M45)</f>
        <v>480000</v>
      </c>
    </row>
    <row r="46" spans="2:14" x14ac:dyDescent="0.25">
      <c r="B46" s="14" t="s">
        <v>7</v>
      </c>
      <c r="C46" s="20">
        <f t="shared" ref="C46:C56" si="3">C13</f>
        <v>125000</v>
      </c>
      <c r="D46" s="17">
        <f t="shared" ref="D46:M56" si="4">$C46*C30</f>
        <v>0</v>
      </c>
      <c r="E46" s="17">
        <f t="shared" si="4"/>
        <v>18750</v>
      </c>
      <c r="F46" s="17">
        <f t="shared" si="4"/>
        <v>62500</v>
      </c>
      <c r="G46" s="17">
        <f t="shared" si="4"/>
        <v>0</v>
      </c>
      <c r="H46" s="17">
        <f t="shared" si="4"/>
        <v>0</v>
      </c>
      <c r="I46" s="17">
        <f t="shared" si="4"/>
        <v>12500</v>
      </c>
      <c r="J46" s="17">
        <f t="shared" si="4"/>
        <v>0</v>
      </c>
      <c r="K46" s="17">
        <f t="shared" si="4"/>
        <v>12500</v>
      </c>
      <c r="L46" s="17">
        <f t="shared" si="4"/>
        <v>6250</v>
      </c>
      <c r="M46" s="17">
        <f t="shared" si="4"/>
        <v>12500</v>
      </c>
      <c r="N46" s="19">
        <f t="shared" ref="N46:N56" si="5">SUM(D46:M46)</f>
        <v>125000</v>
      </c>
    </row>
    <row r="47" spans="2:14" x14ac:dyDescent="0.25">
      <c r="B47" s="14" t="s">
        <v>8</v>
      </c>
      <c r="C47" s="20">
        <f t="shared" si="3"/>
        <v>72000</v>
      </c>
      <c r="D47" s="17">
        <f t="shared" si="4"/>
        <v>0</v>
      </c>
      <c r="E47" s="17">
        <f t="shared" si="4"/>
        <v>0</v>
      </c>
      <c r="F47" s="17">
        <f t="shared" si="4"/>
        <v>3600</v>
      </c>
      <c r="G47" s="17">
        <f t="shared" si="4"/>
        <v>32400</v>
      </c>
      <c r="H47" s="17">
        <f t="shared" si="4"/>
        <v>32400</v>
      </c>
      <c r="I47" s="17">
        <f t="shared" si="4"/>
        <v>0</v>
      </c>
      <c r="J47" s="17">
        <f t="shared" si="4"/>
        <v>0</v>
      </c>
      <c r="K47" s="17">
        <f t="shared" si="4"/>
        <v>0</v>
      </c>
      <c r="L47" s="17">
        <f t="shared" si="4"/>
        <v>0</v>
      </c>
      <c r="M47" s="17">
        <f t="shared" si="4"/>
        <v>3600</v>
      </c>
      <c r="N47" s="19">
        <f t="shared" si="5"/>
        <v>72000</v>
      </c>
    </row>
    <row r="48" spans="2:14" x14ac:dyDescent="0.25">
      <c r="B48" s="14" t="s">
        <v>9</v>
      </c>
      <c r="C48" s="20">
        <f t="shared" si="3"/>
        <v>12000</v>
      </c>
      <c r="D48" s="17">
        <f t="shared" si="4"/>
        <v>3000</v>
      </c>
      <c r="E48" s="17">
        <f t="shared" si="4"/>
        <v>600</v>
      </c>
      <c r="F48" s="17">
        <f t="shared" si="4"/>
        <v>600</v>
      </c>
      <c r="G48" s="17">
        <f t="shared" si="4"/>
        <v>0</v>
      </c>
      <c r="H48" s="17">
        <f t="shared" si="4"/>
        <v>0</v>
      </c>
      <c r="I48" s="17">
        <f t="shared" si="4"/>
        <v>600</v>
      </c>
      <c r="J48" s="17">
        <f t="shared" si="4"/>
        <v>0</v>
      </c>
      <c r="K48" s="17">
        <f t="shared" si="4"/>
        <v>1800</v>
      </c>
      <c r="L48" s="17">
        <f t="shared" si="4"/>
        <v>2400</v>
      </c>
      <c r="M48" s="17">
        <f t="shared" si="4"/>
        <v>3000</v>
      </c>
      <c r="N48" s="19">
        <f t="shared" si="5"/>
        <v>12000</v>
      </c>
    </row>
    <row r="49" spans="2:14" x14ac:dyDescent="0.25">
      <c r="B49" s="14" t="s">
        <v>10</v>
      </c>
      <c r="C49" s="20">
        <f t="shared" si="3"/>
        <v>28000</v>
      </c>
      <c r="D49" s="17">
        <f t="shared" si="4"/>
        <v>0</v>
      </c>
      <c r="E49" s="17">
        <f t="shared" si="4"/>
        <v>0</v>
      </c>
      <c r="F49" s="17">
        <f t="shared" si="4"/>
        <v>0</v>
      </c>
      <c r="G49" s="17">
        <f t="shared" si="4"/>
        <v>0</v>
      </c>
      <c r="H49" s="17">
        <f t="shared" si="4"/>
        <v>0</v>
      </c>
      <c r="I49" s="17">
        <f t="shared" si="4"/>
        <v>0</v>
      </c>
      <c r="J49" s="17">
        <f t="shared" si="4"/>
        <v>28000</v>
      </c>
      <c r="K49" s="17">
        <f t="shared" si="4"/>
        <v>0</v>
      </c>
      <c r="L49" s="17">
        <f t="shared" si="4"/>
        <v>0</v>
      </c>
      <c r="M49" s="17">
        <f t="shared" si="4"/>
        <v>0</v>
      </c>
      <c r="N49" s="19">
        <f t="shared" si="5"/>
        <v>28000</v>
      </c>
    </row>
    <row r="50" spans="2:14" x14ac:dyDescent="0.25">
      <c r="B50" s="14" t="s">
        <v>11</v>
      </c>
      <c r="C50" s="20">
        <f t="shared" si="3"/>
        <v>18000</v>
      </c>
      <c r="D50" s="17">
        <f t="shared" si="4"/>
        <v>3600</v>
      </c>
      <c r="E50" s="17">
        <f t="shared" si="4"/>
        <v>900</v>
      </c>
      <c r="F50" s="17">
        <f t="shared" si="4"/>
        <v>0</v>
      </c>
      <c r="G50" s="17">
        <f t="shared" si="4"/>
        <v>4500</v>
      </c>
      <c r="H50" s="17">
        <f t="shared" si="4"/>
        <v>0</v>
      </c>
      <c r="I50" s="17">
        <f t="shared" si="4"/>
        <v>900</v>
      </c>
      <c r="J50" s="17">
        <f t="shared" si="4"/>
        <v>2700</v>
      </c>
      <c r="K50" s="17">
        <f t="shared" si="4"/>
        <v>900</v>
      </c>
      <c r="L50" s="17">
        <f t="shared" si="4"/>
        <v>1800</v>
      </c>
      <c r="M50" s="17">
        <f t="shared" si="4"/>
        <v>2700</v>
      </c>
      <c r="N50" s="19">
        <f t="shared" si="5"/>
        <v>18000</v>
      </c>
    </row>
    <row r="51" spans="2:14" x14ac:dyDescent="0.25">
      <c r="B51" s="14" t="s">
        <v>12</v>
      </c>
      <c r="C51" s="20">
        <f t="shared" si="3"/>
        <v>12000</v>
      </c>
      <c r="D51" s="17">
        <f t="shared" si="4"/>
        <v>0</v>
      </c>
      <c r="E51" s="17">
        <f t="shared" si="4"/>
        <v>0</v>
      </c>
      <c r="F51" s="17">
        <f t="shared" si="4"/>
        <v>0</v>
      </c>
      <c r="G51" s="17">
        <f t="shared" si="4"/>
        <v>8400</v>
      </c>
      <c r="H51" s="17">
        <f t="shared" si="4"/>
        <v>0</v>
      </c>
      <c r="I51" s="17">
        <f t="shared" si="4"/>
        <v>0</v>
      </c>
      <c r="J51" s="17">
        <f t="shared" si="4"/>
        <v>0</v>
      </c>
      <c r="K51" s="17">
        <f t="shared" si="4"/>
        <v>0</v>
      </c>
      <c r="L51" s="17">
        <f t="shared" si="4"/>
        <v>0</v>
      </c>
      <c r="M51" s="17">
        <f t="shared" si="4"/>
        <v>3600</v>
      </c>
      <c r="N51" s="19">
        <f t="shared" si="5"/>
        <v>12000</v>
      </c>
    </row>
    <row r="52" spans="2:14" x14ac:dyDescent="0.25">
      <c r="B52" s="14" t="s">
        <v>13</v>
      </c>
      <c r="C52" s="20">
        <f t="shared" si="3"/>
        <v>8000</v>
      </c>
      <c r="D52" s="17">
        <f t="shared" si="4"/>
        <v>800</v>
      </c>
      <c r="E52" s="17">
        <f t="shared" si="4"/>
        <v>0</v>
      </c>
      <c r="F52" s="17">
        <f t="shared" si="4"/>
        <v>0</v>
      </c>
      <c r="G52" s="17">
        <f t="shared" si="4"/>
        <v>4800</v>
      </c>
      <c r="H52" s="17">
        <f t="shared" si="4"/>
        <v>0</v>
      </c>
      <c r="I52" s="17">
        <f t="shared" si="4"/>
        <v>0</v>
      </c>
      <c r="J52" s="17">
        <f t="shared" si="4"/>
        <v>400</v>
      </c>
      <c r="K52" s="17">
        <f t="shared" si="4"/>
        <v>0</v>
      </c>
      <c r="L52" s="17">
        <f t="shared" si="4"/>
        <v>0</v>
      </c>
      <c r="M52" s="17">
        <f t="shared" si="4"/>
        <v>2000</v>
      </c>
      <c r="N52" s="19">
        <f t="shared" si="5"/>
        <v>8000</v>
      </c>
    </row>
    <row r="53" spans="2:14" x14ac:dyDescent="0.25">
      <c r="B53" s="14" t="s">
        <v>14</v>
      </c>
      <c r="C53" s="20">
        <f t="shared" si="3"/>
        <v>22000</v>
      </c>
      <c r="D53" s="17">
        <f t="shared" si="4"/>
        <v>13200</v>
      </c>
      <c r="E53" s="17">
        <f t="shared" si="4"/>
        <v>1100</v>
      </c>
      <c r="F53" s="17">
        <f t="shared" si="4"/>
        <v>0</v>
      </c>
      <c r="G53" s="17">
        <f t="shared" si="4"/>
        <v>1100</v>
      </c>
      <c r="H53" s="17">
        <f t="shared" si="4"/>
        <v>0</v>
      </c>
      <c r="I53" s="17">
        <f t="shared" si="4"/>
        <v>0</v>
      </c>
      <c r="J53" s="17">
        <f t="shared" si="4"/>
        <v>2200</v>
      </c>
      <c r="K53" s="17">
        <f t="shared" si="4"/>
        <v>1100</v>
      </c>
      <c r="L53" s="17">
        <f t="shared" si="4"/>
        <v>3300</v>
      </c>
      <c r="M53" s="17">
        <f t="shared" si="4"/>
        <v>0</v>
      </c>
      <c r="N53" s="19">
        <f t="shared" si="5"/>
        <v>22000</v>
      </c>
    </row>
    <row r="54" spans="2:14" x14ac:dyDescent="0.25">
      <c r="B54" s="14" t="s">
        <v>15</v>
      </c>
      <c r="C54" s="20">
        <f t="shared" si="3"/>
        <v>7000</v>
      </c>
      <c r="D54" s="17">
        <f t="shared" si="4"/>
        <v>700</v>
      </c>
      <c r="E54" s="17">
        <f t="shared" si="4"/>
        <v>350</v>
      </c>
      <c r="F54" s="17">
        <f t="shared" si="4"/>
        <v>2100</v>
      </c>
      <c r="G54" s="17">
        <f t="shared" si="4"/>
        <v>1050</v>
      </c>
      <c r="H54" s="17">
        <f t="shared" si="4"/>
        <v>0</v>
      </c>
      <c r="I54" s="17">
        <f t="shared" si="4"/>
        <v>0</v>
      </c>
      <c r="J54" s="17">
        <f t="shared" si="4"/>
        <v>0</v>
      </c>
      <c r="K54" s="17">
        <f t="shared" si="4"/>
        <v>350</v>
      </c>
      <c r="L54" s="17">
        <f t="shared" si="4"/>
        <v>350</v>
      </c>
      <c r="M54" s="17">
        <f t="shared" si="4"/>
        <v>2100</v>
      </c>
      <c r="N54" s="19">
        <f t="shared" si="5"/>
        <v>7000</v>
      </c>
    </row>
    <row r="55" spans="2:14" x14ac:dyDescent="0.25">
      <c r="B55" s="14" t="s">
        <v>16</v>
      </c>
      <c r="C55" s="20">
        <f t="shared" si="3"/>
        <v>24000</v>
      </c>
      <c r="D55" s="17">
        <f t="shared" si="4"/>
        <v>0</v>
      </c>
      <c r="E55" s="17">
        <f t="shared" si="4"/>
        <v>0</v>
      </c>
      <c r="F55" s="17">
        <f t="shared" si="4"/>
        <v>0</v>
      </c>
      <c r="G55" s="17">
        <f t="shared" si="4"/>
        <v>18000</v>
      </c>
      <c r="H55" s="17">
        <f t="shared" si="4"/>
        <v>0</v>
      </c>
      <c r="I55" s="17">
        <f t="shared" si="4"/>
        <v>0</v>
      </c>
      <c r="J55" s="17">
        <f t="shared" si="4"/>
        <v>0</v>
      </c>
      <c r="K55" s="17">
        <f t="shared" si="4"/>
        <v>0</v>
      </c>
      <c r="L55" s="17">
        <f t="shared" si="4"/>
        <v>0</v>
      </c>
      <c r="M55" s="17">
        <f t="shared" si="4"/>
        <v>6000</v>
      </c>
      <c r="N55" s="19">
        <f t="shared" si="5"/>
        <v>24000</v>
      </c>
    </row>
    <row r="56" spans="2:14" x14ac:dyDescent="0.25">
      <c r="B56" s="14" t="s">
        <v>17</v>
      </c>
      <c r="C56" s="20">
        <f t="shared" si="3"/>
        <v>6000</v>
      </c>
      <c r="D56" s="17">
        <f t="shared" si="4"/>
        <v>0</v>
      </c>
      <c r="E56" s="17">
        <f t="shared" si="4"/>
        <v>0</v>
      </c>
      <c r="F56" s="17">
        <f t="shared" si="4"/>
        <v>0</v>
      </c>
      <c r="G56" s="17">
        <f t="shared" si="4"/>
        <v>0</v>
      </c>
      <c r="H56" s="17">
        <f t="shared" si="4"/>
        <v>0</v>
      </c>
      <c r="I56" s="17">
        <f t="shared" si="4"/>
        <v>0</v>
      </c>
      <c r="J56" s="17">
        <f t="shared" si="4"/>
        <v>0</v>
      </c>
      <c r="K56" s="17">
        <f t="shared" si="4"/>
        <v>0</v>
      </c>
      <c r="L56" s="17">
        <f t="shared" si="4"/>
        <v>0</v>
      </c>
      <c r="M56" s="17">
        <f t="shared" si="4"/>
        <v>6000</v>
      </c>
      <c r="N56" s="19">
        <f t="shared" si="5"/>
        <v>6000</v>
      </c>
    </row>
    <row r="57" spans="2:14" x14ac:dyDescent="0.25">
      <c r="B57" s="14" t="s">
        <v>32</v>
      </c>
      <c r="C57" s="18">
        <f>SUM(C45:C56)</f>
        <v>814000</v>
      </c>
      <c r="D57" s="18">
        <f t="shared" ref="D57:N57" si="6">SUM(D45:D56)</f>
        <v>309300</v>
      </c>
      <c r="E57" s="18">
        <f t="shared" si="6"/>
        <v>45700</v>
      </c>
      <c r="F57" s="18">
        <f t="shared" si="6"/>
        <v>68800</v>
      </c>
      <c r="G57" s="18">
        <f t="shared" si="6"/>
        <v>70250</v>
      </c>
      <c r="H57" s="18">
        <f t="shared" si="6"/>
        <v>32400</v>
      </c>
      <c r="I57" s="18">
        <f t="shared" si="6"/>
        <v>62000</v>
      </c>
      <c r="J57" s="18">
        <f t="shared" si="6"/>
        <v>33300</v>
      </c>
      <c r="K57" s="18">
        <f t="shared" si="6"/>
        <v>40650</v>
      </c>
      <c r="L57" s="18">
        <f t="shared" si="6"/>
        <v>110100</v>
      </c>
      <c r="M57" s="18">
        <f t="shared" si="6"/>
        <v>41500</v>
      </c>
      <c r="N57" s="18">
        <f t="shared" si="6"/>
        <v>814000</v>
      </c>
    </row>
    <row r="60" spans="2:14" ht="15.75" x14ac:dyDescent="0.25">
      <c r="B60" s="30" t="s">
        <v>50</v>
      </c>
      <c r="C60" s="30"/>
      <c r="D60" s="30"/>
      <c r="E60" s="30"/>
      <c r="F60" s="30"/>
    </row>
    <row r="61" spans="2:14" x14ac:dyDescent="0.25">
      <c r="B61" s="14" t="s">
        <v>35</v>
      </c>
      <c r="C61" s="14" t="s">
        <v>36</v>
      </c>
      <c r="D61" s="14" t="s">
        <v>37</v>
      </c>
      <c r="E61" s="4" t="s">
        <v>54</v>
      </c>
      <c r="F61" s="14" t="s">
        <v>39</v>
      </c>
      <c r="G61" s="27" t="s">
        <v>56</v>
      </c>
      <c r="H61" s="27" t="s">
        <v>55</v>
      </c>
    </row>
    <row r="62" spans="2:14" x14ac:dyDescent="0.25">
      <c r="B62" s="7" t="s">
        <v>20</v>
      </c>
      <c r="C62" s="10">
        <f>D57</f>
        <v>309300</v>
      </c>
      <c r="D62" s="21" t="s">
        <v>40</v>
      </c>
      <c r="E62" s="3">
        <v>620</v>
      </c>
      <c r="F62" s="10">
        <f>C62/E62</f>
        <v>498.87096774193549</v>
      </c>
      <c r="G62" s="3">
        <f>D82+D96+D110</f>
        <v>620</v>
      </c>
      <c r="H62" s="3" t="b">
        <f>E62=G62</f>
        <v>1</v>
      </c>
    </row>
    <row r="63" spans="2:14" x14ac:dyDescent="0.25">
      <c r="B63" s="7" t="s">
        <v>21</v>
      </c>
      <c r="C63" s="10">
        <f>E57</f>
        <v>45700</v>
      </c>
      <c r="D63" s="21" t="s">
        <v>41</v>
      </c>
      <c r="E63" s="3">
        <v>120</v>
      </c>
      <c r="F63" s="10">
        <f t="shared" ref="F63:F71" si="7">C63/E63</f>
        <v>380.83333333333331</v>
      </c>
      <c r="G63" s="3">
        <f t="shared" ref="G63:G71" si="8">D83+D97+D111</f>
        <v>120</v>
      </c>
      <c r="H63" s="3" t="b">
        <f t="shared" ref="H63:H71" si="9">E63=G63</f>
        <v>1</v>
      </c>
    </row>
    <row r="64" spans="2:14" x14ac:dyDescent="0.25">
      <c r="B64" s="7" t="s">
        <v>22</v>
      </c>
      <c r="C64" s="10">
        <f>F57</f>
        <v>68800</v>
      </c>
      <c r="D64" s="21" t="s">
        <v>42</v>
      </c>
      <c r="E64" s="3">
        <v>280</v>
      </c>
      <c r="F64" s="10">
        <f t="shared" si="7"/>
        <v>245.71428571428572</v>
      </c>
      <c r="G64" s="3">
        <f t="shared" si="8"/>
        <v>280</v>
      </c>
      <c r="H64" s="3" t="b">
        <f t="shared" si="9"/>
        <v>1</v>
      </c>
    </row>
    <row r="65" spans="2:8" x14ac:dyDescent="0.25">
      <c r="B65" s="7" t="s">
        <v>23</v>
      </c>
      <c r="C65" s="10">
        <f>G57</f>
        <v>70250</v>
      </c>
      <c r="D65" s="21" t="s">
        <v>43</v>
      </c>
      <c r="E65" s="9">
        <v>1400000</v>
      </c>
      <c r="F65" s="22">
        <f t="shared" si="7"/>
        <v>5.0178571428571427E-2</v>
      </c>
      <c r="G65" s="3">
        <f t="shared" si="8"/>
        <v>1400000</v>
      </c>
      <c r="H65" s="3" t="b">
        <f t="shared" si="9"/>
        <v>1</v>
      </c>
    </row>
    <row r="66" spans="2:8" x14ac:dyDescent="0.25">
      <c r="B66" s="7" t="s">
        <v>24</v>
      </c>
      <c r="C66" s="10">
        <f>H57</f>
        <v>32400</v>
      </c>
      <c r="D66" s="21" t="s">
        <v>44</v>
      </c>
      <c r="E66" s="3">
        <v>4280</v>
      </c>
      <c r="F66" s="10">
        <f t="shared" si="7"/>
        <v>7.5700934579439254</v>
      </c>
      <c r="G66" s="3">
        <f t="shared" si="8"/>
        <v>4280</v>
      </c>
      <c r="H66" s="3" t="b">
        <f t="shared" si="9"/>
        <v>1</v>
      </c>
    </row>
    <row r="67" spans="2:8" x14ac:dyDescent="0.25">
      <c r="B67" s="7" t="s">
        <v>25</v>
      </c>
      <c r="C67" s="10">
        <f>I57</f>
        <v>62000</v>
      </c>
      <c r="D67" s="21" t="s">
        <v>45</v>
      </c>
      <c r="E67" s="3">
        <v>15</v>
      </c>
      <c r="F67" s="10">
        <f t="shared" si="7"/>
        <v>4133.333333333333</v>
      </c>
      <c r="G67" s="3">
        <f t="shared" si="8"/>
        <v>15</v>
      </c>
      <c r="H67" s="3" t="b">
        <f t="shared" si="9"/>
        <v>1</v>
      </c>
    </row>
    <row r="68" spans="2:8" x14ac:dyDescent="0.25">
      <c r="B68" s="7" t="s">
        <v>26</v>
      </c>
      <c r="C68" s="10">
        <f>J57</f>
        <v>33300</v>
      </c>
      <c r="D68" s="21" t="s">
        <v>46</v>
      </c>
      <c r="E68" s="3">
        <v>91400</v>
      </c>
      <c r="F68" s="10">
        <f t="shared" si="7"/>
        <v>0.36433260393873085</v>
      </c>
      <c r="G68" s="3">
        <f t="shared" si="8"/>
        <v>91400</v>
      </c>
      <c r="H68" s="3" t="b">
        <f t="shared" si="9"/>
        <v>1</v>
      </c>
    </row>
    <row r="69" spans="2:8" x14ac:dyDescent="0.25">
      <c r="B69" s="7" t="s">
        <v>27</v>
      </c>
      <c r="C69" s="10">
        <f>K57</f>
        <v>40650</v>
      </c>
      <c r="D69" s="21" t="s">
        <v>47</v>
      </c>
      <c r="E69" s="3">
        <v>150</v>
      </c>
      <c r="F69" s="10">
        <f t="shared" si="7"/>
        <v>271</v>
      </c>
      <c r="G69" s="3">
        <f t="shared" si="8"/>
        <v>150</v>
      </c>
      <c r="H69" s="3" t="b">
        <f t="shared" si="9"/>
        <v>1</v>
      </c>
    </row>
    <row r="70" spans="2:8" x14ac:dyDescent="0.25">
      <c r="B70" s="7" t="s">
        <v>28</v>
      </c>
      <c r="C70" s="10">
        <f>L57</f>
        <v>110100</v>
      </c>
      <c r="D70" s="21" t="s">
        <v>48</v>
      </c>
      <c r="E70" s="3">
        <v>410</v>
      </c>
      <c r="F70" s="10">
        <f t="shared" si="7"/>
        <v>268.53658536585368</v>
      </c>
      <c r="G70" s="3">
        <f t="shared" si="8"/>
        <v>410</v>
      </c>
      <c r="H70" s="3" t="b">
        <f t="shared" si="9"/>
        <v>1</v>
      </c>
    </row>
    <row r="71" spans="2:8" x14ac:dyDescent="0.25">
      <c r="B71" s="7" t="s">
        <v>29</v>
      </c>
      <c r="C71" s="10">
        <f>M57</f>
        <v>41500</v>
      </c>
      <c r="D71" s="21" t="s">
        <v>49</v>
      </c>
      <c r="E71" s="9">
        <v>2100000</v>
      </c>
      <c r="F71" s="22">
        <f t="shared" si="7"/>
        <v>1.9761904761904762E-2</v>
      </c>
      <c r="G71" s="3">
        <f t="shared" si="8"/>
        <v>2100000</v>
      </c>
      <c r="H71" s="3" t="b">
        <f t="shared" si="9"/>
        <v>1</v>
      </c>
    </row>
    <row r="72" spans="2:8" x14ac:dyDescent="0.25">
      <c r="B72" s="7" t="s">
        <v>30</v>
      </c>
      <c r="C72" s="18">
        <f>SUM(C62:C71)</f>
        <v>814000</v>
      </c>
      <c r="D72" s="3"/>
      <c r="E72" s="3"/>
      <c r="F72" s="3"/>
      <c r="G72" s="3"/>
      <c r="H72" s="3"/>
    </row>
    <row r="74" spans="2:8" ht="15.75" x14ac:dyDescent="0.25">
      <c r="B74" s="30" t="s">
        <v>63</v>
      </c>
      <c r="C74" s="30"/>
      <c r="D74" s="30"/>
      <c r="E74" s="30"/>
    </row>
    <row r="75" spans="2:8" x14ac:dyDescent="0.25">
      <c r="B75" s="14"/>
      <c r="C75" s="4" t="s">
        <v>57</v>
      </c>
      <c r="D75" s="4" t="s">
        <v>58</v>
      </c>
      <c r="E75" s="4" t="s">
        <v>59</v>
      </c>
    </row>
    <row r="76" spans="2:8" x14ac:dyDescent="0.25">
      <c r="B76" s="7" t="s">
        <v>0</v>
      </c>
      <c r="C76" s="5">
        <v>1299447</v>
      </c>
      <c r="D76" s="5">
        <v>556906</v>
      </c>
      <c r="E76" s="5">
        <v>243647</v>
      </c>
      <c r="F76"/>
    </row>
    <row r="77" spans="2:8" x14ac:dyDescent="0.25">
      <c r="B77" s="7" t="s">
        <v>1</v>
      </c>
      <c r="C77" s="5">
        <v>866298</v>
      </c>
      <c r="D77" s="5">
        <v>371271</v>
      </c>
      <c r="E77" s="5">
        <v>162431</v>
      </c>
      <c r="F77"/>
    </row>
    <row r="78" spans="2:8" x14ac:dyDescent="0.25">
      <c r="B78" s="7" t="s">
        <v>2</v>
      </c>
      <c r="C78" s="5">
        <f>C76-C77</f>
        <v>433149</v>
      </c>
      <c r="D78" s="5">
        <f t="shared" ref="D78:E78" si="10">D76-D77</f>
        <v>185635</v>
      </c>
      <c r="E78" s="5">
        <f t="shared" si="10"/>
        <v>81216</v>
      </c>
    </row>
    <row r="80" spans="2:8" ht="15.75" x14ac:dyDescent="0.25">
      <c r="B80" s="30" t="s">
        <v>60</v>
      </c>
      <c r="C80" s="30"/>
      <c r="D80" s="30"/>
      <c r="E80" s="30"/>
    </row>
    <row r="81" spans="2:5" x14ac:dyDescent="0.25">
      <c r="B81" s="8" t="s">
        <v>51</v>
      </c>
      <c r="C81" s="8" t="s">
        <v>52</v>
      </c>
      <c r="D81" s="8" t="s">
        <v>38</v>
      </c>
      <c r="E81" s="8" t="s">
        <v>53</v>
      </c>
    </row>
    <row r="82" spans="2:5" x14ac:dyDescent="0.25">
      <c r="B82" s="23" t="s">
        <v>40</v>
      </c>
      <c r="C82" s="10">
        <f>F62</f>
        <v>498.87096774193549</v>
      </c>
      <c r="D82" s="23">
        <v>245</v>
      </c>
      <c r="E82" s="26">
        <f>C82*D82</f>
        <v>122223.3870967742</v>
      </c>
    </row>
    <row r="83" spans="2:5" x14ac:dyDescent="0.25">
      <c r="B83" s="23" t="s">
        <v>41</v>
      </c>
      <c r="C83" s="10">
        <f t="shared" ref="C83:C91" si="11">F63</f>
        <v>380.83333333333331</v>
      </c>
      <c r="D83" s="23">
        <v>48</v>
      </c>
      <c r="E83" s="26">
        <f t="shared" ref="E83:E91" si="12">C83*D83</f>
        <v>18280</v>
      </c>
    </row>
    <row r="84" spans="2:5" x14ac:dyDescent="0.25">
      <c r="B84" s="23" t="s">
        <v>42</v>
      </c>
      <c r="C84" s="10">
        <f t="shared" si="11"/>
        <v>245.71428571428572</v>
      </c>
      <c r="D84" s="23">
        <v>145</v>
      </c>
      <c r="E84" s="26">
        <f t="shared" si="12"/>
        <v>35628.571428571428</v>
      </c>
    </row>
    <row r="85" spans="2:5" x14ac:dyDescent="0.25">
      <c r="B85" s="23" t="s">
        <v>43</v>
      </c>
      <c r="C85" s="22">
        <f t="shared" si="11"/>
        <v>5.0178571428571427E-2</v>
      </c>
      <c r="D85" s="24">
        <f>C77</f>
        <v>866298</v>
      </c>
      <c r="E85" s="26">
        <f t="shared" si="12"/>
        <v>43469.596071428568</v>
      </c>
    </row>
    <row r="86" spans="2:5" x14ac:dyDescent="0.25">
      <c r="B86" s="23" t="s">
        <v>44</v>
      </c>
      <c r="C86" s="10">
        <f t="shared" si="11"/>
        <v>7.5700934579439254</v>
      </c>
      <c r="D86" s="23">
        <v>1930</v>
      </c>
      <c r="E86" s="26">
        <f t="shared" si="12"/>
        <v>14610.280373831776</v>
      </c>
    </row>
    <row r="87" spans="2:5" x14ac:dyDescent="0.25">
      <c r="B87" s="23" t="s">
        <v>45</v>
      </c>
      <c r="C87" s="10">
        <f t="shared" si="11"/>
        <v>4133.333333333333</v>
      </c>
      <c r="D87" s="23">
        <v>5</v>
      </c>
      <c r="E87" s="26">
        <f t="shared" si="12"/>
        <v>20666.666666666664</v>
      </c>
    </row>
    <row r="88" spans="2:5" x14ac:dyDescent="0.25">
      <c r="B88" s="23" t="s">
        <v>46</v>
      </c>
      <c r="C88" s="10">
        <f t="shared" si="11"/>
        <v>0.36433260393873085</v>
      </c>
      <c r="D88" s="23">
        <v>41000</v>
      </c>
      <c r="E88" s="26">
        <f t="shared" si="12"/>
        <v>14937.636761487965</v>
      </c>
    </row>
    <row r="89" spans="2:5" x14ac:dyDescent="0.25">
      <c r="B89" s="23" t="s">
        <v>47</v>
      </c>
      <c r="C89" s="10">
        <f t="shared" si="11"/>
        <v>271</v>
      </c>
      <c r="D89" s="23">
        <v>68</v>
      </c>
      <c r="E89" s="26">
        <f t="shared" si="12"/>
        <v>18428</v>
      </c>
    </row>
    <row r="90" spans="2:5" x14ac:dyDescent="0.25">
      <c r="B90" s="23" t="s">
        <v>48</v>
      </c>
      <c r="C90" s="10">
        <f t="shared" si="11"/>
        <v>268.53658536585368</v>
      </c>
      <c r="D90" s="23">
        <v>190</v>
      </c>
      <c r="E90" s="26">
        <f t="shared" si="12"/>
        <v>51021.951219512201</v>
      </c>
    </row>
    <row r="91" spans="2:5" x14ac:dyDescent="0.25">
      <c r="B91" s="23" t="s">
        <v>49</v>
      </c>
      <c r="C91" s="22">
        <f t="shared" si="11"/>
        <v>1.9761904761904762E-2</v>
      </c>
      <c r="D91" s="24">
        <f>C76</f>
        <v>1299447</v>
      </c>
      <c r="E91" s="26">
        <f t="shared" si="12"/>
        <v>25679.547857142858</v>
      </c>
    </row>
    <row r="92" spans="2:5" x14ac:dyDescent="0.25">
      <c r="B92" s="27" t="s">
        <v>32</v>
      </c>
      <c r="C92" s="28"/>
      <c r="D92" s="28"/>
      <c r="E92" s="29">
        <f>SUM(E82:E91)</f>
        <v>364945.63747541566</v>
      </c>
    </row>
    <row r="94" spans="2:5" ht="15.75" x14ac:dyDescent="0.25">
      <c r="B94" s="30" t="s">
        <v>61</v>
      </c>
      <c r="C94" s="30"/>
      <c r="D94" s="30"/>
      <c r="E94" s="30"/>
    </row>
    <row r="95" spans="2:5" x14ac:dyDescent="0.25">
      <c r="B95" s="8" t="s">
        <v>51</v>
      </c>
      <c r="C95" s="8" t="s">
        <v>52</v>
      </c>
      <c r="D95" s="8" t="s">
        <v>38</v>
      </c>
      <c r="E95" s="8" t="s">
        <v>53</v>
      </c>
    </row>
    <row r="96" spans="2:5" x14ac:dyDescent="0.25">
      <c r="B96" s="23" t="s">
        <v>40</v>
      </c>
      <c r="C96" s="10">
        <f>F62</f>
        <v>498.87096774193549</v>
      </c>
      <c r="D96" s="23">
        <v>195</v>
      </c>
      <c r="E96" s="26">
        <f>C96*D96</f>
        <v>97279.838709677424</v>
      </c>
    </row>
    <row r="97" spans="2:5" x14ac:dyDescent="0.25">
      <c r="B97" s="23" t="s">
        <v>41</v>
      </c>
      <c r="C97" s="10">
        <f t="shared" ref="C97:C105" si="13">F63</f>
        <v>380.83333333333331</v>
      </c>
      <c r="D97" s="23">
        <v>27</v>
      </c>
      <c r="E97" s="26">
        <f t="shared" ref="E97:E105" si="14">C97*D97</f>
        <v>10282.5</v>
      </c>
    </row>
    <row r="98" spans="2:5" x14ac:dyDescent="0.25">
      <c r="B98" s="23" t="s">
        <v>42</v>
      </c>
      <c r="C98" s="10">
        <f t="shared" si="13"/>
        <v>245.71428571428572</v>
      </c>
      <c r="D98" s="23">
        <v>56</v>
      </c>
      <c r="E98" s="26">
        <f t="shared" si="14"/>
        <v>13760</v>
      </c>
    </row>
    <row r="99" spans="2:5" x14ac:dyDescent="0.25">
      <c r="B99" s="23" t="s">
        <v>43</v>
      </c>
      <c r="C99" s="22">
        <f t="shared" si="13"/>
        <v>5.0178571428571427E-2</v>
      </c>
      <c r="D99" s="25">
        <f>D77</f>
        <v>371271</v>
      </c>
      <c r="E99" s="26">
        <f t="shared" si="14"/>
        <v>18629.84839285714</v>
      </c>
    </row>
    <row r="100" spans="2:5" x14ac:dyDescent="0.25">
      <c r="B100" s="23" t="s">
        <v>44</v>
      </c>
      <c r="C100" s="10">
        <f t="shared" si="13"/>
        <v>7.5700934579439254</v>
      </c>
      <c r="D100" s="23">
        <v>1250</v>
      </c>
      <c r="E100" s="26">
        <f t="shared" si="14"/>
        <v>9462.6168224299072</v>
      </c>
    </row>
    <row r="101" spans="2:5" x14ac:dyDescent="0.25">
      <c r="B101" s="23" t="s">
        <v>45</v>
      </c>
      <c r="C101" s="10">
        <f t="shared" si="13"/>
        <v>4133.333333333333</v>
      </c>
      <c r="D101" s="23">
        <v>3</v>
      </c>
      <c r="E101" s="26">
        <f t="shared" si="14"/>
        <v>12400</v>
      </c>
    </row>
    <row r="102" spans="2:5" x14ac:dyDescent="0.25">
      <c r="B102" s="23" t="s">
        <v>46</v>
      </c>
      <c r="C102" s="10">
        <f t="shared" si="13"/>
        <v>0.36433260393873085</v>
      </c>
      <c r="D102" s="23">
        <v>34000</v>
      </c>
      <c r="E102" s="26">
        <f t="shared" si="14"/>
        <v>12387.308533916848</v>
      </c>
    </row>
    <row r="103" spans="2:5" x14ac:dyDescent="0.25">
      <c r="B103" s="23" t="s">
        <v>47</v>
      </c>
      <c r="C103" s="10">
        <f t="shared" si="13"/>
        <v>271</v>
      </c>
      <c r="D103" s="23">
        <v>81</v>
      </c>
      <c r="E103" s="26">
        <f t="shared" si="14"/>
        <v>21951</v>
      </c>
    </row>
    <row r="104" spans="2:5" x14ac:dyDescent="0.25">
      <c r="B104" s="23" t="s">
        <v>48</v>
      </c>
      <c r="C104" s="10">
        <f t="shared" si="13"/>
        <v>268.53658536585368</v>
      </c>
      <c r="D104" s="23">
        <v>173</v>
      </c>
      <c r="E104" s="26">
        <f t="shared" si="14"/>
        <v>46456.829268292684</v>
      </c>
    </row>
    <row r="105" spans="2:5" x14ac:dyDescent="0.25">
      <c r="B105" s="23" t="s">
        <v>49</v>
      </c>
      <c r="C105" s="22">
        <f t="shared" si="13"/>
        <v>1.9761904761904762E-2</v>
      </c>
      <c r="D105" s="25">
        <f>D76</f>
        <v>556906</v>
      </c>
      <c r="E105" s="26">
        <f t="shared" si="14"/>
        <v>11005.523333333333</v>
      </c>
    </row>
    <row r="106" spans="2:5" x14ac:dyDescent="0.25">
      <c r="B106" s="27" t="s">
        <v>32</v>
      </c>
      <c r="C106" s="28"/>
      <c r="D106" s="28"/>
      <c r="E106" s="29">
        <f>SUM(E96:E105)</f>
        <v>253615.46506050738</v>
      </c>
    </row>
    <row r="108" spans="2:5" ht="15.75" x14ac:dyDescent="0.25">
      <c r="B108" s="30" t="s">
        <v>62</v>
      </c>
      <c r="C108" s="30"/>
      <c r="D108" s="30"/>
      <c r="E108" s="30"/>
    </row>
    <row r="109" spans="2:5" x14ac:dyDescent="0.25">
      <c r="B109" s="8" t="s">
        <v>51</v>
      </c>
      <c r="C109" s="8" t="s">
        <v>52</v>
      </c>
      <c r="D109" s="8" t="s">
        <v>38</v>
      </c>
      <c r="E109" s="8" t="s">
        <v>53</v>
      </c>
    </row>
    <row r="110" spans="2:5" x14ac:dyDescent="0.25">
      <c r="B110" s="23" t="s">
        <v>40</v>
      </c>
      <c r="C110" s="10">
        <f>F62</f>
        <v>498.87096774193549</v>
      </c>
      <c r="D110" s="23">
        <v>180</v>
      </c>
      <c r="E110" s="26">
        <f>C110*D110</f>
        <v>89796.774193548394</v>
      </c>
    </row>
    <row r="111" spans="2:5" x14ac:dyDescent="0.25">
      <c r="B111" s="23" t="s">
        <v>41</v>
      </c>
      <c r="C111" s="10">
        <f t="shared" ref="C111:C119" si="15">F63</f>
        <v>380.83333333333331</v>
      </c>
      <c r="D111" s="23">
        <v>45</v>
      </c>
      <c r="E111" s="26">
        <f t="shared" ref="E111:E119" si="16">C111*D111</f>
        <v>17137.5</v>
      </c>
    </row>
    <row r="112" spans="2:5" x14ac:dyDescent="0.25">
      <c r="B112" s="23" t="s">
        <v>42</v>
      </c>
      <c r="C112" s="10">
        <f t="shared" si="15"/>
        <v>245.71428571428572</v>
      </c>
      <c r="D112" s="23">
        <v>79</v>
      </c>
      <c r="E112" s="26">
        <f t="shared" si="16"/>
        <v>19411.428571428572</v>
      </c>
    </row>
    <row r="113" spans="2:5" x14ac:dyDescent="0.25">
      <c r="B113" s="23" t="s">
        <v>43</v>
      </c>
      <c r="C113" s="22">
        <f t="shared" si="15"/>
        <v>5.0178571428571427E-2</v>
      </c>
      <c r="D113" s="24">
        <f>E77</f>
        <v>162431</v>
      </c>
      <c r="E113" s="26">
        <f t="shared" si="16"/>
        <v>8150.5555357142857</v>
      </c>
    </row>
    <row r="114" spans="2:5" x14ac:dyDescent="0.25">
      <c r="B114" s="23" t="s">
        <v>44</v>
      </c>
      <c r="C114" s="10">
        <f t="shared" si="15"/>
        <v>7.5700934579439254</v>
      </c>
      <c r="D114" s="23">
        <v>1100</v>
      </c>
      <c r="E114" s="26">
        <f t="shared" si="16"/>
        <v>8327.1028037383185</v>
      </c>
    </row>
    <row r="115" spans="2:5" x14ac:dyDescent="0.25">
      <c r="B115" s="23" t="s">
        <v>45</v>
      </c>
      <c r="C115" s="10">
        <f t="shared" si="15"/>
        <v>4133.333333333333</v>
      </c>
      <c r="D115" s="23">
        <v>7</v>
      </c>
      <c r="E115" s="26">
        <f t="shared" si="16"/>
        <v>28933.333333333332</v>
      </c>
    </row>
    <row r="116" spans="2:5" x14ac:dyDescent="0.25">
      <c r="B116" s="23" t="s">
        <v>46</v>
      </c>
      <c r="C116" s="10">
        <f t="shared" si="15"/>
        <v>0.36433260393873085</v>
      </c>
      <c r="D116" s="23">
        <v>16400</v>
      </c>
      <c r="E116" s="26">
        <f t="shared" si="16"/>
        <v>5975.0547045951862</v>
      </c>
    </row>
    <row r="117" spans="2:5" x14ac:dyDescent="0.25">
      <c r="B117" s="23" t="s">
        <v>47</v>
      </c>
      <c r="C117" s="10">
        <f t="shared" si="15"/>
        <v>271</v>
      </c>
      <c r="D117" s="23">
        <v>1</v>
      </c>
      <c r="E117" s="26">
        <f t="shared" si="16"/>
        <v>271</v>
      </c>
    </row>
    <row r="118" spans="2:5" x14ac:dyDescent="0.25">
      <c r="B118" s="23" t="s">
        <v>48</v>
      </c>
      <c r="C118" s="10">
        <f t="shared" si="15"/>
        <v>268.53658536585368</v>
      </c>
      <c r="D118" s="23">
        <v>47</v>
      </c>
      <c r="E118" s="26">
        <f t="shared" si="16"/>
        <v>12621.219512195123</v>
      </c>
    </row>
    <row r="119" spans="2:5" x14ac:dyDescent="0.25">
      <c r="B119" s="23" t="s">
        <v>49</v>
      </c>
      <c r="C119" s="22">
        <f t="shared" si="15"/>
        <v>1.9761904761904762E-2</v>
      </c>
      <c r="D119" s="24">
        <f>E76</f>
        <v>243647</v>
      </c>
      <c r="E119" s="26">
        <f t="shared" si="16"/>
        <v>4814.9288095238098</v>
      </c>
    </row>
    <row r="120" spans="2:5" x14ac:dyDescent="0.25">
      <c r="B120" s="27" t="s">
        <v>32</v>
      </c>
      <c r="C120" s="28"/>
      <c r="D120" s="28"/>
      <c r="E120" s="29">
        <f>SUM(E110:E119)</f>
        <v>195438.89746407705</v>
      </c>
    </row>
    <row r="122" spans="2:5" ht="15.75" x14ac:dyDescent="0.25">
      <c r="B122" s="30" t="s">
        <v>64</v>
      </c>
      <c r="C122" s="30"/>
      <c r="D122" s="30"/>
      <c r="E122" s="30"/>
    </row>
    <row r="123" spans="2:5" x14ac:dyDescent="0.25">
      <c r="B123" s="14"/>
      <c r="C123" s="8" t="s">
        <v>57</v>
      </c>
      <c r="D123" s="8" t="s">
        <v>58</v>
      </c>
      <c r="E123" s="8" t="s">
        <v>59</v>
      </c>
    </row>
    <row r="124" spans="2:5" x14ac:dyDescent="0.25">
      <c r="B124" s="7" t="s">
        <v>0</v>
      </c>
      <c r="C124" s="5">
        <v>1299447</v>
      </c>
      <c r="D124" s="5">
        <v>556906</v>
      </c>
      <c r="E124" s="5">
        <v>243647</v>
      </c>
    </row>
    <row r="125" spans="2:5" x14ac:dyDescent="0.25">
      <c r="B125" s="7" t="s">
        <v>1</v>
      </c>
      <c r="C125" s="5">
        <v>866298</v>
      </c>
      <c r="D125" s="5">
        <v>371271</v>
      </c>
      <c r="E125" s="5">
        <v>162431</v>
      </c>
    </row>
    <row r="126" spans="2:5" x14ac:dyDescent="0.25">
      <c r="B126" s="7" t="s">
        <v>2</v>
      </c>
      <c r="C126" s="5">
        <f>C124-C125</f>
        <v>433149</v>
      </c>
      <c r="D126" s="5">
        <f t="shared" ref="D126" si="17">D124-D125</f>
        <v>185635</v>
      </c>
      <c r="E126" s="5">
        <f t="shared" ref="E126" si="18">E124-E125</f>
        <v>81216</v>
      </c>
    </row>
    <row r="127" spans="2:5" x14ac:dyDescent="0.25">
      <c r="B127" s="7" t="s">
        <v>3</v>
      </c>
      <c r="C127" s="10">
        <f>E92</f>
        <v>364945.63747541566</v>
      </c>
      <c r="D127" s="10">
        <f>E106</f>
        <v>253615.46506050738</v>
      </c>
      <c r="E127" s="10">
        <f>E120</f>
        <v>195438.89746407705</v>
      </c>
    </row>
    <row r="128" spans="2:5" x14ac:dyDescent="0.25">
      <c r="B128" s="7" t="s">
        <v>4</v>
      </c>
      <c r="C128" s="5">
        <f>C126-C127</f>
        <v>68203.362524584343</v>
      </c>
      <c r="D128" s="5">
        <f t="shared" ref="D128:E128" si="19">D126-D127</f>
        <v>-67980.465060507384</v>
      </c>
      <c r="E128" s="5">
        <f t="shared" si="19"/>
        <v>-114222.89746407705</v>
      </c>
    </row>
  </sheetData>
  <mergeCells count="12">
    <mergeCell ref="B42:M42"/>
    <mergeCell ref="B43:N43"/>
    <mergeCell ref="B2:H2"/>
    <mergeCell ref="B10:C10"/>
    <mergeCell ref="B27:M27"/>
    <mergeCell ref="B26:M26"/>
    <mergeCell ref="B122:E122"/>
    <mergeCell ref="B74:E74"/>
    <mergeCell ref="B60:F60"/>
    <mergeCell ref="B80:E80"/>
    <mergeCell ref="B94:E94"/>
    <mergeCell ref="B108:E108"/>
  </mergeCells>
  <conditionalFormatting sqref="C8:H8">
    <cfRule type="cellIs" dxfId="7" priority="10" operator="lessThan">
      <formula>0</formula>
    </cfRule>
  </conditionalFormatting>
  <conditionalFormatting sqref="M29:M40">
    <cfRule type="cellIs" dxfId="6" priority="8" operator="greaterThan">
      <formula>1</formula>
    </cfRule>
    <cfRule type="cellIs" dxfId="5" priority="9" operator="lessThan">
      <formula>1</formula>
    </cfRule>
  </conditionalFormatting>
  <conditionalFormatting sqref="C57">
    <cfRule type="cellIs" dxfId="4" priority="4" operator="lessThan">
      <formula>814000</formula>
    </cfRule>
    <cfRule type="cellIs" dxfId="3" priority="5" operator="greaterThan">
      <formula>814000</formula>
    </cfRule>
  </conditionalFormatting>
  <conditionalFormatting sqref="N57">
    <cfRule type="cellIs" dxfId="2" priority="2" operator="lessThan">
      <formula>814000</formula>
    </cfRule>
    <cfRule type="cellIs" dxfId="1" priority="3" operator="greaterThan">
      <formula>814000</formula>
    </cfRule>
  </conditionalFormatting>
  <conditionalFormatting sqref="C128:E12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расчета ABC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Шамаев Иван В.</dc:creator>
  <cp:lastModifiedBy>Шамаев Иван В.</cp:lastModifiedBy>
  <dcterms:created xsi:type="dcterms:W3CDTF">2015-09-15T12:57:13Z</dcterms:created>
  <dcterms:modified xsi:type="dcterms:W3CDTF">2015-09-16T06:36:05Z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